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 defaultThemeVersion="166925"/>
  <xr:revisionPtr revIDLastSave="145" documentId="8_{B14464DF-6625-4218-8206-B415A10ADBD8}" xr6:coauthVersionLast="47" xr6:coauthVersionMax="47" xr10:uidLastSave="{5D1F24BE-0103-48F5-881A-A970D32F2C9B}"/>
  <workbookProtection workbookAlgorithmName="SHA-512" workbookHashValue="o8gcPqxfufZtSdW0lQcm7Gn0FJpOPoITJ6lfe4cp29Qh9ytsxdaOpIWozCljfWLLWDQBSMVygY6fOrunkTPIiA==" workbookSaltValue="lOTVaOYcbNcTn8v1mCVS3g==" workbookSpinCount="100000" lockStructure="1"/>
  <bookViews>
    <workbookView xWindow="28680" yWindow="60" windowWidth="29040" windowHeight="15720" activeTab="1" xr2:uid="{D7E99CFE-AC43-4439-8C47-ECFA0DFDD0D6}"/>
  </bookViews>
  <sheets>
    <sheet name="Instructions" sheetId="6" r:id="rId1"/>
    <sheet name="Assessment " sheetId="8" r:id="rId2"/>
    <sheet name="drop downs" sheetId="7" state="hidden" r:id="rId3"/>
  </sheets>
  <definedNames>
    <definedName name="_xlnm.Print_Area" localSheetId="1">'Assessment '!$A$1:$E$37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8" l="1"/>
  <c r="D24" i="8"/>
  <c r="D25" i="8"/>
  <c r="D26" i="8"/>
  <c r="D27" i="8"/>
  <c r="D28" i="8"/>
  <c r="D29" i="8"/>
  <c r="D30" i="8"/>
  <c r="D31" i="8"/>
  <c r="D32" i="8"/>
  <c r="D33" i="8"/>
  <c r="D34" i="8"/>
  <c r="A36" i="8" l="1"/>
  <c r="A35" i="8"/>
  <c r="D19" i="8"/>
  <c r="D20" i="8"/>
  <c r="D18" i="8"/>
  <c r="D17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21" i="8"/>
  <c r="D3" i="8"/>
  <c r="E21" i="8" l="1"/>
  <c r="B35" i="8" s="1"/>
  <c r="B37" i="8"/>
  <c r="E34" i="8"/>
  <c r="B36" i="8" s="1"/>
</calcChain>
</file>

<file path=xl/sharedStrings.xml><?xml version="1.0" encoding="utf-8"?>
<sst xmlns="http://schemas.openxmlformats.org/spreadsheetml/2006/main" count="142" uniqueCount="137">
  <si>
    <t>Value &amp; Viability Assessment – Scoring Guidance</t>
  </si>
  <si>
    <t>This assessment supports consistent, transparent decision-making for proposed programmes, service changes, or digital/technology initiatives, based upon their outcomes and feasibility.</t>
  </si>
  <si>
    <t>1. Purpose of the Assessment</t>
  </si>
  <si>
    <t>The assessment is designed to:</t>
  </si>
  <si>
    <r>
      <t xml:space="preserve">Evaluate </t>
    </r>
    <r>
      <rPr>
        <b/>
        <sz val="10"/>
        <color theme="1"/>
        <rFont val="Quicksand"/>
      </rPr>
      <t>expected outcomes</t>
    </r>
    <r>
      <rPr>
        <sz val="10"/>
        <color theme="1"/>
        <rFont val="Quicksand"/>
      </rPr>
      <t xml:space="preserve"> for patients, staff, services, system priorities, and financial sustainability.</t>
    </r>
  </si>
  <si>
    <r>
      <t xml:space="preserve">Determine the </t>
    </r>
    <r>
      <rPr>
        <b/>
        <sz val="10"/>
        <color theme="1"/>
        <rFont val="Quicksand"/>
      </rPr>
      <t>feasibility</t>
    </r>
    <r>
      <rPr>
        <sz val="10"/>
        <color theme="1"/>
        <rFont val="Quicksand"/>
      </rPr>
      <t xml:space="preserve"> of successful implementation based on evidence, resources, stakeholder support, and change impact.</t>
    </r>
  </si>
  <si>
    <r>
      <t xml:space="preserve">Provide a consistent method for identifying and prioritising proposals that are </t>
    </r>
    <r>
      <rPr>
        <b/>
        <sz val="10"/>
        <color theme="1"/>
        <rFont val="Quicksand"/>
      </rPr>
      <t>ready to progress</t>
    </r>
    <r>
      <rPr>
        <sz val="10"/>
        <color theme="1"/>
        <rFont val="Quicksand"/>
      </rPr>
      <t xml:space="preserve">, </t>
    </r>
    <r>
      <rPr>
        <b/>
        <sz val="10"/>
        <color theme="1"/>
        <rFont val="Quicksand"/>
      </rPr>
      <t>require further development</t>
    </r>
    <r>
      <rPr>
        <sz val="10"/>
        <color theme="1"/>
        <rFont val="Quicksand"/>
      </rPr>
      <t xml:space="preserve">, or </t>
    </r>
    <r>
      <rPr>
        <b/>
        <sz val="10"/>
        <color theme="1"/>
        <rFont val="Quicksand"/>
      </rPr>
      <t>present significant risk</t>
    </r>
    <r>
      <rPr>
        <sz val="10"/>
        <color theme="1"/>
        <rFont val="Quicksand"/>
      </rPr>
      <t>.</t>
    </r>
  </si>
  <si>
    <t xml:space="preserve"> </t>
  </si>
  <si>
    <t>The assessment should be completed collaboratively by the project lead, relevant clinical/operational stakeholders, and SRO.</t>
  </si>
  <si>
    <t>2. Scoring Scale</t>
  </si>
  <si>
    <r>
      <t xml:space="preserve">Each criterion is scored using a </t>
    </r>
    <r>
      <rPr>
        <b/>
        <sz val="10"/>
        <color theme="1"/>
        <rFont val="Quicksand"/>
      </rPr>
      <t>five-point scale</t>
    </r>
    <r>
      <rPr>
        <sz val="10"/>
        <color theme="1"/>
        <rFont val="Quicksand"/>
      </rPr>
      <t>:</t>
    </r>
  </si>
  <si>
    <t>Description</t>
  </si>
  <si>
    <t>Negative impact, regression, or major concern requiring redesign</t>
  </si>
  <si>
    <t>No impact or no contribution; insufficient evidence or no baseline</t>
  </si>
  <si>
    <t>Partial, indirect, or early-stage contribution with limited benefit</t>
  </si>
  <si>
    <t>Moderate, direct contribution; benefits are clear and achievable</t>
  </si>
  <si>
    <t>Major, strong, or transformative impact with clear benefits and high confidence</t>
  </si>
  <si>
    <t>Some criteria use a modified scale (e.g., financial thresholds). Where “N/A” is shown, that category does not apply to the proposal and is excluded from scoring.</t>
  </si>
  <si>
    <t>3. Calculating Scores</t>
  </si>
  <si>
    <t>The total of the Outcomes and Feasibility are calculated separately and not shown on this assessment tool.</t>
  </si>
  <si>
    <t xml:space="preserve">4. Red-Flag Override </t>
  </si>
  <si>
    <t>If the red-flag is shown as "yes", it indicates the proposal requires redesign before progressing.</t>
  </si>
  <si>
    <t>Value and Viability Assessment</t>
  </si>
  <si>
    <t>Outcome Measures</t>
  </si>
  <si>
    <t>Criteria</t>
  </si>
  <si>
    <t>Assessment</t>
  </si>
  <si>
    <t>Score</t>
  </si>
  <si>
    <t>Total Score</t>
  </si>
  <si>
    <t>26/27 Commissioning Intention Alignment</t>
  </si>
  <si>
    <r>
      <t xml:space="preserve">Impact to Neighbourhood Health Services
</t>
    </r>
    <r>
      <rPr>
        <sz val="12"/>
        <color theme="0"/>
        <rFont val="Quicksand"/>
      </rPr>
      <t>Community Care, Prevention, Medicines Access etc</t>
    </r>
  </si>
  <si>
    <t>Indirect contribution</t>
  </si>
  <si>
    <r>
      <t xml:space="preserve">Impact to Services on Mental Health, Neurodiversity, and Learning Disabilities 
</t>
    </r>
    <r>
      <rPr>
        <sz val="12"/>
        <color theme="0"/>
        <rFont val="Quicksand"/>
      </rPr>
      <t>Community Care, Early Intervention, Inpatient Pathways etc</t>
    </r>
  </si>
  <si>
    <t>Modest direct contribution</t>
  </si>
  <si>
    <r>
      <t xml:space="preserve">Impact to Planned Care and Cancer Services
</t>
    </r>
    <r>
      <rPr>
        <sz val="12"/>
        <color theme="0"/>
        <rFont val="Quicksand"/>
      </rPr>
      <t>Community Care, Referral Quality, Early Detection</t>
    </r>
    <r>
      <rPr>
        <b/>
        <sz val="12"/>
        <color theme="0"/>
        <rFont val="Quicksand"/>
      </rPr>
      <t xml:space="preserve"> </t>
    </r>
    <r>
      <rPr>
        <sz val="12"/>
        <color theme="0"/>
        <rFont val="Quicksand"/>
      </rPr>
      <t>etc</t>
    </r>
  </si>
  <si>
    <t>Major direct contribution</t>
  </si>
  <si>
    <r>
      <t xml:space="preserve">Impact to Maternity, Women, Children and Young People Services
</t>
    </r>
    <r>
      <rPr>
        <sz val="12"/>
        <color theme="0"/>
        <rFont val="Quicksand"/>
      </rPr>
      <t>Prevention, Early Intervention, Palliative Care etc</t>
    </r>
  </si>
  <si>
    <t>No contribution</t>
  </si>
  <si>
    <r>
      <t xml:space="preserve">Impact to Urgent, Emergency, and Intermediate Care
</t>
    </r>
    <r>
      <rPr>
        <sz val="12"/>
        <color theme="0"/>
        <rFont val="Quicksand"/>
      </rPr>
      <t>Same-Day Care, Home Support, Bed Flow etc</t>
    </r>
  </si>
  <si>
    <r>
      <t>Impact to Digital and Technology Services</t>
    </r>
    <r>
      <rPr>
        <sz val="12"/>
        <color theme="0"/>
        <rFont val="Quicksand"/>
      </rPr>
      <t xml:space="preserve"> 
Patient Access, AI, Self-Management etc</t>
    </r>
  </si>
  <si>
    <r>
      <t xml:space="preserve">Impact to Population Health Management
</t>
    </r>
    <r>
      <rPr>
        <sz val="12"/>
        <color theme="0"/>
        <rFont val="Quicksand"/>
      </rPr>
      <t>Prevention, Health Inequalities, Self-Management etc</t>
    </r>
  </si>
  <si>
    <t>Patient</t>
  </si>
  <si>
    <t>Improved safety and quality</t>
  </si>
  <si>
    <t>Access to community services</t>
  </si>
  <si>
    <t>Prevention led care</t>
  </si>
  <si>
    <t>Improve patient experience</t>
  </si>
  <si>
    <t>Staff</t>
  </si>
  <si>
    <t>Improve staff health &amp; wellbeing</t>
  </si>
  <si>
    <t>Release time to care</t>
  </si>
  <si>
    <t>Maximising the full range of skills and experience</t>
  </si>
  <si>
    <t>Benefits</t>
  </si>
  <si>
    <t>Size of net financial benefit (system impact)</t>
  </si>
  <si>
    <t>£1m &gt; £1999k</t>
  </si>
  <si>
    <t>Expected timescales to benefits realisation</t>
  </si>
  <si>
    <t>13-24 months</t>
  </si>
  <si>
    <t>Sustainability</t>
  </si>
  <si>
    <t>Incorporation of social value to wider economic, social, and environmental goals e.g. clean energy, inclusive employment, local community etc</t>
  </si>
  <si>
    <t>Modest contribution (11-25%)</t>
  </si>
  <si>
    <t>Impact on operation service sustainability</t>
  </si>
  <si>
    <t>Technology</t>
  </si>
  <si>
    <t>Impact on digitising, connecting and transforming services aligned with What Good Looks Like</t>
  </si>
  <si>
    <t>Feasibility Measures</t>
  </si>
  <si>
    <t>Stakeholders</t>
  </si>
  <si>
    <t>Service user support to engage in co-design and co-production</t>
  </si>
  <si>
    <t>Challenging and helpful</t>
  </si>
  <si>
    <t>Stakeholder commitment for implementation (clinicians and partners)</t>
  </si>
  <si>
    <t>Capacity</t>
  </si>
  <si>
    <t>Resources required to implement project</t>
  </si>
  <si>
    <t xml:space="preserve">Multidisciplinary team including 3 FTEs with some senior level </t>
  </si>
  <si>
    <t>Resource availability</t>
  </si>
  <si>
    <t>Team or funding planning in progress</t>
  </si>
  <si>
    <t>Evidence Base</t>
  </si>
  <si>
    <t>Strength evidence base and / or existing framework available?</t>
  </si>
  <si>
    <t>Moderate</t>
  </si>
  <si>
    <t>As-Is / To-Be process modelling</t>
  </si>
  <si>
    <t>Poor / limited information</t>
  </si>
  <si>
    <t>Benefits definition</t>
  </si>
  <si>
    <t xml:space="preserve">High level overview of anticipated benefits </t>
  </si>
  <si>
    <t>Impact Profile</t>
  </si>
  <si>
    <t>Type of change</t>
  </si>
  <si>
    <t>Supports financial stability and future growth</t>
  </si>
  <si>
    <t xml:space="preserve">Scope </t>
  </si>
  <si>
    <t>System wide impact</t>
  </si>
  <si>
    <t>Extent of disruption or adjustment</t>
  </si>
  <si>
    <t>Limited impact (e.g. single team or department)</t>
  </si>
  <si>
    <t>Financial</t>
  </si>
  <si>
    <t>Has a budget been identified?</t>
  </si>
  <si>
    <t>Potential source identified, requires allocation approval</t>
  </si>
  <si>
    <t>What is the estimated budget for your project/programme?</t>
  </si>
  <si>
    <t>£0-£250k; Must not be contentious or high risk</t>
  </si>
  <si>
    <t>Red Flag Override*</t>
  </si>
  <si>
    <t>*If the red-flag is shown as "yes", it indicates the proposal requires redesign before progressing.</t>
  </si>
  <si>
    <t>Negative impact</t>
  </si>
  <si>
    <t>Resistant and unsupportive</t>
  </si>
  <si>
    <t>Challenging and critical</t>
  </si>
  <si>
    <t>Supportive and enabling</t>
  </si>
  <si>
    <t>Fully bought-in</t>
  </si>
  <si>
    <t>No team or funding identified</t>
  </si>
  <si>
    <t>£0k &gt; £999k</t>
  </si>
  <si>
    <t>Team or funding identified but need releasing</t>
  </si>
  <si>
    <t>&gt;£2m</t>
  </si>
  <si>
    <t>Team and funding identified and available</t>
  </si>
  <si>
    <t>&gt; 24 months</t>
  </si>
  <si>
    <t>Multidisciplinary team including 6 or more FTEs and significant Executive Team involvement</t>
  </si>
  <si>
    <t>&lt; 12 months</t>
  </si>
  <si>
    <t>1 FTE and/or external support with some senior level support</t>
  </si>
  <si>
    <t>Mandatory contribution (10%)</t>
  </si>
  <si>
    <t>No evidence / framework</t>
  </si>
  <si>
    <t>Poor / limited</t>
  </si>
  <si>
    <t>Major contribution (&gt; 25%)</t>
  </si>
  <si>
    <t>Partial i.e., available for part of the proposal</t>
  </si>
  <si>
    <t>Strong evidence / framework that demonstrates benefits realisation</t>
  </si>
  <si>
    <t>Process changes are not yet understood or documented</t>
  </si>
  <si>
    <t>Processes are partially documented cannot be improved without substantial resources</t>
  </si>
  <si>
    <t>Information partial but can be made available with additional resource</t>
  </si>
  <si>
    <t>Processes are fully documented and understood</t>
  </si>
  <si>
    <t>Not yet articulated</t>
  </si>
  <si>
    <t>Baselines and tracking identified, further investigation needed to make SMART</t>
  </si>
  <si>
    <t>SMART benefits are clearly understood, with tracking and reporting measures identified</t>
  </si>
  <si>
    <t>Transformational change programme, requires fundamental shift to a new state</t>
  </si>
  <si>
    <t>Mandated by legislation, regulation or compliance standards</t>
  </si>
  <si>
    <t>Organisation specific with no impact/dependency to any another partner</t>
  </si>
  <si>
    <t>Impact/dependency with more than one system partner</t>
  </si>
  <si>
    <t>Negative impact (e.g. reducing job roles, loss of skills, removal of functions)</t>
  </si>
  <si>
    <t>Moderate impact (e.g. Department-level re-skilling/skills re-alignment)</t>
  </si>
  <si>
    <t>Significant impact (Multi department, multi partner organisation)</t>
  </si>
  <si>
    <t>Major impact (e.g. major redesign of staff across multiple partners or the entire ICS)</t>
  </si>
  <si>
    <t>0%-10%</t>
  </si>
  <si>
    <t>11%-30%</t>
  </si>
  <si>
    <t>31%-50%</t>
  </si>
  <si>
    <t>51%-75%</t>
  </si>
  <si>
    <t>76%-100%</t>
  </si>
  <si>
    <t>No</t>
  </si>
  <si>
    <t>Potential source identified, requires funding application</t>
  </si>
  <si>
    <t>Yes, existing budget</t>
  </si>
  <si>
    <t>Over £25m; requires HM Treasury Business Case (Green Book - 5 Case Model)</t>
  </si>
  <si>
    <t>Over £2m; System wide competitive procurement</t>
  </si>
  <si>
    <t>£250k - £2m; Requires competitive procurement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</si>
</sst>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Quicksand"/>
    </font>
    <font>
      <sz val="10"/>
      <name val="Quicksand"/>
    </font>
    <font>
      <sz val="10"/>
      <color rgb="FF000000"/>
      <name val="Quicksand"/>
    </font>
    <font>
      <b/>
      <sz val="10"/>
      <color theme="1"/>
      <name val="Quicksand"/>
    </font>
    <font>
      <sz val="11"/>
      <color theme="1"/>
      <name val="Calibri"/>
      <family val="2"/>
      <scheme val="minor"/>
    </font>
    <font>
      <sz val="12"/>
      <color theme="0"/>
      <name val="Quicksand"/>
    </font>
    <font>
      <b/>
      <sz val="24"/>
      <color theme="0"/>
      <name val="Quicksand"/>
    </font>
    <font>
      <b/>
      <sz val="12"/>
      <color rgb="FFFFFFFF"/>
      <name val="Quicksand"/>
    </font>
    <font>
      <b/>
      <sz val="12"/>
      <color theme="0"/>
      <name val="Quicksand"/>
    </font>
    <font>
      <sz val="12"/>
      <color rgb="FF000000"/>
      <name val="Quicksand"/>
    </font>
    <font>
      <sz val="12"/>
      <color theme="1"/>
      <name val="Quicksand"/>
    </font>
    <font>
      <b/>
      <sz val="12"/>
      <color theme="1"/>
      <name val="Quicksand"/>
    </font>
    <font>
      <b/>
      <sz val="14"/>
      <color rgb="FFFFFFFF"/>
      <name val="Quicksand"/>
    </font>
    <font>
      <b/>
      <sz val="20"/>
      <color theme="0"/>
      <name val="Quicksand"/>
    </font>
    <font>
      <b/>
      <sz val="12"/>
      <name val="Quicksand"/>
    </font>
  </fonts>
  <fills count="6">
    <fill>
      <patternFill patternType="none"/>
    </fill>
    <fill>
      <patternFill patternType="gray125"/>
    </fill>
    <fill>
      <patternFill patternType="solid">
        <fgColor rgb="FF3300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1F5F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wrapText="1" readingOrder="1"/>
    </xf>
    <xf numFmtId="0" fontId="10" fillId="5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9" fillId="4" borderId="7" xfId="0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horizontal="left" vertical="center" wrapText="1"/>
    </xf>
    <xf numFmtId="9" fontId="3" fillId="0" borderId="0" xfId="0" applyNumberFormat="1" applyFont="1" applyAlignment="1">
      <alignment horizontal="left" vertical="center" wrapText="1" readingOrder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9" fontId="14" fillId="4" borderId="2" xfId="1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9" fontId="9" fillId="4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 readingOrder="1"/>
    </xf>
    <xf numFmtId="0" fontId="9" fillId="2" borderId="2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 readingOrder="1"/>
    </xf>
    <xf numFmtId="0" fontId="9" fillId="2" borderId="8" xfId="0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horizontal="left" vertical="center" wrapText="1" readingOrder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2" xfId="0" applyFont="1" applyFill="1" applyBorder="1" applyAlignment="1">
      <alignment horizontal="center" vertical="center" wrapText="1" readingOrder="1"/>
    </xf>
    <xf numFmtId="0" fontId="9" fillId="5" borderId="0" xfId="0" applyFont="1" applyFill="1" applyAlignment="1">
      <alignment horizontal="left" vertical="center"/>
    </xf>
    <xf numFmtId="9" fontId="14" fillId="2" borderId="2" xfId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left" wrapText="1"/>
    </xf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0" fontId="10" fillId="0" borderId="10" xfId="0" applyFont="1" applyBorder="1" applyAlignment="1" applyProtection="1">
      <alignment horizontal="center" vertical="center" wrapText="1" readingOrder="1"/>
      <protection locked="0"/>
    </xf>
    <xf numFmtId="0" fontId="10" fillId="0" borderId="9" xfId="0" applyFont="1" applyBorder="1" applyAlignment="1" applyProtection="1">
      <alignment horizontal="center"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 wrapText="1" readingOrder="1"/>
    </xf>
    <xf numFmtId="0" fontId="3" fillId="5" borderId="15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left" vertical="center" wrapText="1" readingOrder="1"/>
    </xf>
    <xf numFmtId="0" fontId="8" fillId="2" borderId="3" xfId="0" applyFont="1" applyFill="1" applyBorder="1" applyAlignment="1">
      <alignment horizontal="left" vertical="center" wrapText="1" readingOrder="1"/>
    </xf>
    <xf numFmtId="0" fontId="8" fillId="2" borderId="11" xfId="0" applyFont="1" applyFill="1" applyBorder="1" applyAlignment="1">
      <alignment horizontal="left" vertical="center" wrapText="1" readingOrder="1"/>
    </xf>
    <xf numFmtId="0" fontId="8" fillId="2" borderId="12" xfId="0" applyFont="1" applyFill="1" applyBorder="1" applyAlignment="1">
      <alignment horizontal="left" vertical="center" wrapText="1" readingOrder="1"/>
    </xf>
    <xf numFmtId="0" fontId="9" fillId="4" borderId="3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0072"/>
      <color rgb="FFE41F5F"/>
      <color rgb="FFF2F2F2"/>
      <color rgb="FF00B050"/>
      <color rgb="FF009F98"/>
      <color rgb="FFFF3300"/>
      <color rgb="FFFF5050"/>
      <color rgb="FFD9FFFD"/>
      <color rgb="FFABFFF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C876-2FFA-40F8-996A-110D30D83859}">
  <dimension ref="A1:J34"/>
  <sheetViews>
    <sheetView workbookViewId="0">
      <selection activeCell="N17" sqref="N17"/>
    </sheetView>
  </sheetViews>
  <sheetFormatPr defaultColWidth="9.109375" defaultRowHeight="17.399999999999999" x14ac:dyDescent="0.45"/>
  <cols>
    <col min="1" max="1" width="19.5546875" style="15" customWidth="1"/>
    <col min="2" max="16384" width="9.109375" style="15"/>
  </cols>
  <sheetData>
    <row r="1" spans="1:1" ht="21" x14ac:dyDescent="0.45">
      <c r="A1" s="19" t="s">
        <v>0</v>
      </c>
    </row>
    <row r="3" spans="1:1" x14ac:dyDescent="0.45">
      <c r="A3" s="15" t="s">
        <v>1</v>
      </c>
    </row>
    <row r="5" spans="1:1" x14ac:dyDescent="0.45">
      <c r="A5" s="14" t="s">
        <v>2</v>
      </c>
    </row>
    <row r="7" spans="1:1" x14ac:dyDescent="0.45">
      <c r="A7" s="15" t="s">
        <v>3</v>
      </c>
    </row>
    <row r="8" spans="1:1" x14ac:dyDescent="0.45">
      <c r="A8" s="16"/>
    </row>
    <row r="9" spans="1:1" x14ac:dyDescent="0.45">
      <c r="A9" s="16" t="s">
        <v>4</v>
      </c>
    </row>
    <row r="10" spans="1:1" x14ac:dyDescent="0.45">
      <c r="A10" s="16" t="s">
        <v>5</v>
      </c>
    </row>
    <row r="11" spans="1:1" x14ac:dyDescent="0.45">
      <c r="A11" s="16" t="s">
        <v>6</v>
      </c>
    </row>
    <row r="12" spans="1:1" x14ac:dyDescent="0.45">
      <c r="A12" s="15" t="s">
        <v>7</v>
      </c>
    </row>
    <row r="13" spans="1:1" x14ac:dyDescent="0.45">
      <c r="A13" s="15" t="s">
        <v>8</v>
      </c>
    </row>
    <row r="15" spans="1:1" x14ac:dyDescent="0.45">
      <c r="A15" s="14" t="s">
        <v>9</v>
      </c>
    </row>
    <row r="17" spans="1:10" x14ac:dyDescent="0.45">
      <c r="A17" s="15" t="s">
        <v>10</v>
      </c>
    </row>
    <row r="18" spans="1:10" ht="31.5" customHeight="1" x14ac:dyDescent="0.45">
      <c r="A18" s="36" t="s">
        <v>11</v>
      </c>
      <c r="B18" s="36"/>
      <c r="C18" s="36"/>
      <c r="D18" s="36"/>
      <c r="E18" s="36"/>
      <c r="F18" s="36"/>
      <c r="G18" s="36"/>
      <c r="H18" s="36"/>
      <c r="I18" s="36"/>
      <c r="J18" s="17"/>
    </row>
    <row r="19" spans="1:10" ht="16.5" customHeight="1" x14ac:dyDescent="0.45">
      <c r="A19" s="37" t="s">
        <v>12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6.5" customHeight="1" x14ac:dyDescent="0.45">
      <c r="A20" s="37" t="s">
        <v>13</v>
      </c>
      <c r="B20" s="37"/>
      <c r="C20" s="37"/>
      <c r="D20" s="37"/>
      <c r="E20" s="37"/>
      <c r="F20" s="37"/>
      <c r="G20" s="37"/>
      <c r="H20" s="37"/>
      <c r="I20" s="37"/>
      <c r="J20" s="17"/>
    </row>
    <row r="21" spans="1:10" ht="16.5" customHeight="1" x14ac:dyDescent="0.45">
      <c r="A21" s="37" t="s">
        <v>14</v>
      </c>
      <c r="B21" s="37"/>
      <c r="C21" s="37"/>
      <c r="D21" s="37"/>
      <c r="E21" s="37"/>
      <c r="F21" s="37"/>
      <c r="G21" s="37"/>
      <c r="H21" s="37"/>
      <c r="I21" s="37"/>
      <c r="J21" s="17"/>
    </row>
    <row r="22" spans="1:10" ht="16.5" customHeight="1" x14ac:dyDescent="0.45">
      <c r="A22" s="37" t="s">
        <v>15</v>
      </c>
      <c r="B22" s="37"/>
      <c r="C22" s="37"/>
      <c r="D22" s="37"/>
      <c r="E22" s="37"/>
      <c r="F22" s="37"/>
      <c r="G22" s="37"/>
      <c r="H22" s="37"/>
      <c r="I22" s="37"/>
      <c r="J22" s="17"/>
    </row>
    <row r="23" spans="1:10" ht="16.5" customHeight="1" x14ac:dyDescent="0.45">
      <c r="A23" s="37" t="s">
        <v>16</v>
      </c>
      <c r="B23" s="37"/>
      <c r="C23" s="37"/>
      <c r="D23" s="37"/>
      <c r="E23" s="37"/>
      <c r="F23" s="37"/>
      <c r="G23" s="37"/>
      <c r="H23" s="37"/>
      <c r="I23" s="37"/>
      <c r="J23" s="17"/>
    </row>
    <row r="25" spans="1:10" x14ac:dyDescent="0.45">
      <c r="A25" s="15" t="s">
        <v>17</v>
      </c>
    </row>
    <row r="27" spans="1:10" x14ac:dyDescent="0.45">
      <c r="A27" s="14" t="s">
        <v>18</v>
      </c>
    </row>
    <row r="28" spans="1:10" x14ac:dyDescent="0.45">
      <c r="A28" s="18" t="s">
        <v>19</v>
      </c>
    </row>
    <row r="30" spans="1:10" x14ac:dyDescent="0.45">
      <c r="A30" s="14" t="s">
        <v>20</v>
      </c>
    </row>
    <row r="31" spans="1:10" x14ac:dyDescent="0.45">
      <c r="A31" s="14"/>
    </row>
    <row r="32" spans="1:10" x14ac:dyDescent="0.45">
      <c r="A32" s="15" t="s">
        <v>21</v>
      </c>
    </row>
    <row r="34" spans="1:1" x14ac:dyDescent="0.45">
      <c r="A34" s="16" t="s">
        <v>7</v>
      </c>
    </row>
  </sheetData>
  <sheetProtection algorithmName="SHA-512" hashValue="RbuD2IED885oyFvK4Jau4r5JnwM4rbb5VaMYS6lVAdYLfEYL9YOfmyQY459mWTOPMFHbg89RMWYxSDXIHJJ0KA==" saltValue="0wrRPTXBWLUDSgeh5+pGaA==" spinCount="100000" sheet="1" objects="1" scenarios="1"/>
  <mergeCells count="6">
    <mergeCell ref="A18:I18"/>
    <mergeCell ref="A19:J19"/>
    <mergeCell ref="A20:I20"/>
    <mergeCell ref="A21:I21"/>
    <mergeCell ref="A23:I23"/>
    <mergeCell ref="A22:I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5F47-E824-4D00-B104-089B95C30D46}">
  <sheetPr>
    <pageSetUpPr fitToPage="1"/>
  </sheetPr>
  <dimension ref="A1:E37"/>
  <sheetViews>
    <sheetView tabSelected="1" zoomScale="90" zoomScaleNormal="90" workbookViewId="0">
      <selection activeCell="C12" sqref="C12"/>
    </sheetView>
  </sheetViews>
  <sheetFormatPr defaultColWidth="27.109375" defaultRowHeight="71.25" customHeight="1" x14ac:dyDescent="0.45"/>
  <cols>
    <col min="1" max="1" width="27.6640625" style="1" customWidth="1"/>
    <col min="2" max="2" width="93.33203125" style="1" customWidth="1"/>
    <col min="3" max="3" width="52.109375" style="1" customWidth="1"/>
    <col min="4" max="4" width="30.6640625" style="1" hidden="1" customWidth="1"/>
    <col min="5" max="5" width="11" style="1" hidden="1" customWidth="1"/>
    <col min="6" max="6" width="39.33203125" style="1" bestFit="1" customWidth="1"/>
    <col min="7" max="16384" width="27.109375" style="1"/>
  </cols>
  <sheetData>
    <row r="1" spans="1:5" ht="39.9" customHeight="1" thickBot="1" x14ac:dyDescent="0.5">
      <c r="A1" s="38" t="s">
        <v>22</v>
      </c>
      <c r="B1" s="38"/>
      <c r="C1" s="38"/>
      <c r="D1" s="38"/>
      <c r="E1" s="38"/>
    </row>
    <row r="2" spans="1:5" ht="39.9" customHeight="1" thickBot="1" x14ac:dyDescent="0.5">
      <c r="A2" s="28" t="s">
        <v>23</v>
      </c>
      <c r="B2" s="28" t="s">
        <v>24</v>
      </c>
      <c r="C2" s="28" t="s">
        <v>25</v>
      </c>
      <c r="D2" s="28" t="s">
        <v>26</v>
      </c>
      <c r="E2" s="28" t="s">
        <v>27</v>
      </c>
    </row>
    <row r="3" spans="1:5" ht="39.9" customHeight="1" x14ac:dyDescent="0.45">
      <c r="A3" s="42" t="s">
        <v>28</v>
      </c>
      <c r="B3" s="22" t="s">
        <v>29</v>
      </c>
      <c r="C3" s="32"/>
      <c r="D3" s="3" t="b">
        <f>IF(C3="Negative impact",-1,IF(C3="No contribution",0,IF(C3="Indirect contribution",1,IF(C3="modest direct contribution",2,IF(C3="Major direct contribution",3)))))</f>
        <v>0</v>
      </c>
      <c r="E3" s="53"/>
    </row>
    <row r="4" spans="1:5" ht="39.9" customHeight="1" x14ac:dyDescent="0.45">
      <c r="A4" s="42"/>
      <c r="B4" s="23" t="s">
        <v>31</v>
      </c>
      <c r="C4" s="32"/>
      <c r="D4" s="3" t="b">
        <f t="shared" ref="D4:D21" si="0">IF(C4="Negative impact",-1,IF(C4="No contribution",0,IF(C4="Indirect contribution",1,IF(C4="modest direct contribution",2,IF(C4="Major direct contribution",3)))))</f>
        <v>0</v>
      </c>
      <c r="E4" s="54"/>
    </row>
    <row r="5" spans="1:5" ht="39.9" customHeight="1" x14ac:dyDescent="0.45">
      <c r="A5" s="42"/>
      <c r="B5" s="23" t="s">
        <v>33</v>
      </c>
      <c r="C5" s="32"/>
      <c r="D5" s="3" t="b">
        <f t="shared" si="0"/>
        <v>0</v>
      </c>
      <c r="E5" s="54"/>
    </row>
    <row r="6" spans="1:5" ht="39.9" customHeight="1" x14ac:dyDescent="0.45">
      <c r="A6" s="42"/>
      <c r="B6" s="22" t="s">
        <v>35</v>
      </c>
      <c r="C6" s="32"/>
      <c r="D6" s="3" t="b">
        <f t="shared" si="0"/>
        <v>0</v>
      </c>
      <c r="E6" s="54"/>
    </row>
    <row r="7" spans="1:5" ht="39.9" customHeight="1" x14ac:dyDescent="0.45">
      <c r="A7" s="42"/>
      <c r="B7" s="23" t="s">
        <v>37</v>
      </c>
      <c r="C7" s="32"/>
      <c r="D7" s="3" t="b">
        <f t="shared" si="0"/>
        <v>0</v>
      </c>
      <c r="E7" s="54"/>
    </row>
    <row r="8" spans="1:5" ht="39.9" customHeight="1" x14ac:dyDescent="0.45">
      <c r="A8" s="42"/>
      <c r="B8" s="23" t="s">
        <v>38</v>
      </c>
      <c r="C8" s="32"/>
      <c r="D8" s="3" t="b">
        <f t="shared" si="0"/>
        <v>0</v>
      </c>
      <c r="E8" s="54"/>
    </row>
    <row r="9" spans="1:5" ht="39.9" customHeight="1" x14ac:dyDescent="0.45">
      <c r="A9" s="42"/>
      <c r="B9" s="23" t="s">
        <v>39</v>
      </c>
      <c r="C9" s="32"/>
      <c r="D9" s="3" t="b">
        <f t="shared" si="0"/>
        <v>0</v>
      </c>
      <c r="E9" s="54"/>
    </row>
    <row r="10" spans="1:5" ht="39.9" customHeight="1" x14ac:dyDescent="0.45">
      <c r="A10" s="43" t="s">
        <v>40</v>
      </c>
      <c r="B10" s="22" t="s">
        <v>41</v>
      </c>
      <c r="C10" s="32"/>
      <c r="D10" s="3" t="b">
        <f t="shared" si="0"/>
        <v>0</v>
      </c>
      <c r="E10" s="54"/>
    </row>
    <row r="11" spans="1:5" ht="39.9" customHeight="1" x14ac:dyDescent="0.45">
      <c r="A11" s="42"/>
      <c r="B11" s="22" t="s">
        <v>42</v>
      </c>
      <c r="C11" s="32"/>
      <c r="D11" s="3" t="b">
        <f t="shared" si="0"/>
        <v>0</v>
      </c>
      <c r="E11" s="54"/>
    </row>
    <row r="12" spans="1:5" ht="39.9" customHeight="1" x14ac:dyDescent="0.45">
      <c r="A12" s="42"/>
      <c r="B12" s="22" t="s">
        <v>43</v>
      </c>
      <c r="C12" s="32"/>
      <c r="D12" s="3" t="b">
        <f t="shared" si="0"/>
        <v>0</v>
      </c>
      <c r="E12" s="54"/>
    </row>
    <row r="13" spans="1:5" ht="39.9" customHeight="1" x14ac:dyDescent="0.45">
      <c r="A13" s="42"/>
      <c r="B13" s="22" t="s">
        <v>44</v>
      </c>
      <c r="C13" s="32"/>
      <c r="D13" s="3" t="b">
        <f t="shared" si="0"/>
        <v>0</v>
      </c>
      <c r="E13" s="54"/>
    </row>
    <row r="14" spans="1:5" ht="39.9" customHeight="1" x14ac:dyDescent="0.45">
      <c r="A14" s="43" t="s">
        <v>45</v>
      </c>
      <c r="B14" s="22" t="s">
        <v>46</v>
      </c>
      <c r="C14" s="32"/>
      <c r="D14" s="3" t="b">
        <f t="shared" si="0"/>
        <v>0</v>
      </c>
      <c r="E14" s="54"/>
    </row>
    <row r="15" spans="1:5" ht="39.9" customHeight="1" x14ac:dyDescent="0.45">
      <c r="A15" s="42"/>
      <c r="B15" s="22" t="s">
        <v>47</v>
      </c>
      <c r="C15" s="32"/>
      <c r="D15" s="3" t="b">
        <f t="shared" si="0"/>
        <v>0</v>
      </c>
      <c r="E15" s="54"/>
    </row>
    <row r="16" spans="1:5" ht="39.9" customHeight="1" x14ac:dyDescent="0.45">
      <c r="A16" s="42"/>
      <c r="B16" s="24" t="s">
        <v>48</v>
      </c>
      <c r="C16" s="32"/>
      <c r="D16" s="3" t="b">
        <f t="shared" si="0"/>
        <v>0</v>
      </c>
      <c r="E16" s="54"/>
    </row>
    <row r="17" spans="1:5" ht="39.9" customHeight="1" x14ac:dyDescent="0.45">
      <c r="A17" s="44" t="s">
        <v>49</v>
      </c>
      <c r="B17" s="25" t="s">
        <v>50</v>
      </c>
      <c r="C17" s="32"/>
      <c r="D17" s="3" t="b">
        <f>IF(C17="£0k &gt; £999k",1,IF(C17="£1m &gt; £1999k",2,IF(C17="&gt;£2m",3)))</f>
        <v>0</v>
      </c>
      <c r="E17" s="54"/>
    </row>
    <row r="18" spans="1:5" ht="39.9" customHeight="1" x14ac:dyDescent="0.45">
      <c r="A18" s="45"/>
      <c r="B18" s="25" t="s">
        <v>52</v>
      </c>
      <c r="C18" s="32"/>
      <c r="D18" s="3" t="b">
        <f>IF(C18="&gt; 24 months",1,IF(C18="13-24 months",2,IF(C18="&lt; 12 months",3)))</f>
        <v>0</v>
      </c>
      <c r="E18" s="54"/>
    </row>
    <row r="19" spans="1:5" ht="39.9" customHeight="1" x14ac:dyDescent="0.45">
      <c r="A19" s="44" t="s">
        <v>54</v>
      </c>
      <c r="B19" s="25" t="s">
        <v>55</v>
      </c>
      <c r="C19" s="32"/>
      <c r="D19" s="3" t="b">
        <f>IF(C19="Mandatory contribution (10%)",1,IF(C19="Modest contribution (11-25%)",2,IF(C19="Major contribution (&gt; 25%)",3)))</f>
        <v>0</v>
      </c>
      <c r="E19" s="54"/>
    </row>
    <row r="20" spans="1:5" ht="39.9" customHeight="1" x14ac:dyDescent="0.45">
      <c r="A20" s="45"/>
      <c r="B20" s="25" t="s">
        <v>57</v>
      </c>
      <c r="C20" s="33"/>
      <c r="D20" s="3" t="b">
        <f>IF(C20="Negative impact",-1,IF(C20="No contribution",0,IF(C20="Indirect contribution",1,IF(C20="modest direct contribution",2,IF(C20="Major direct contribution",3)))))</f>
        <v>0</v>
      </c>
      <c r="E20" s="55"/>
    </row>
    <row r="21" spans="1:5" ht="39.9" customHeight="1" x14ac:dyDescent="0.45">
      <c r="A21" s="26" t="s">
        <v>58</v>
      </c>
      <c r="B21" s="22" t="s">
        <v>59</v>
      </c>
      <c r="C21" s="32"/>
      <c r="D21" s="3" t="b">
        <f t="shared" si="0"/>
        <v>0</v>
      </c>
      <c r="E21" s="30" t="e">
        <f>SUM(D3:D21)/(COUNT(D3:D21)*3)</f>
        <v>#DIV/0!</v>
      </c>
    </row>
    <row r="22" spans="1:5" ht="39.9" customHeight="1" thickBot="1" x14ac:dyDescent="0.5">
      <c r="A22" s="27" t="s">
        <v>60</v>
      </c>
      <c r="B22" s="27" t="s">
        <v>24</v>
      </c>
      <c r="C22" s="28" t="s">
        <v>25</v>
      </c>
      <c r="D22" s="28" t="s">
        <v>26</v>
      </c>
      <c r="E22" s="28" t="s">
        <v>27</v>
      </c>
    </row>
    <row r="23" spans="1:5" ht="39.9" customHeight="1" x14ac:dyDescent="0.45">
      <c r="A23" s="46" t="s">
        <v>61</v>
      </c>
      <c r="B23" s="4" t="s">
        <v>62</v>
      </c>
      <c r="C23" s="34"/>
      <c r="D23" s="3" t="b">
        <f>IF(C23="Resistant and unsupportive",-1,IF(C23="Challenging and critical",0,IF(C23="Challenging and helpful",1,IF(C23="Supportive and enabling",2,IF(C23="Fully bought-in",3)))))</f>
        <v>0</v>
      </c>
      <c r="E23" s="39"/>
    </row>
    <row r="24" spans="1:5" ht="39.9" customHeight="1" x14ac:dyDescent="0.45">
      <c r="A24" s="47"/>
      <c r="B24" s="4" t="s">
        <v>64</v>
      </c>
      <c r="C24" s="34"/>
      <c r="D24" s="3" t="b">
        <f>IF(C24="Resistant and unsupportive",-1,IF(C24="Challenging and critical",0,IF(C24="Challenging and helpful",1,IF(C24="Supportive and enabling",2,IF(C24="Fully bought-in",3)))))</f>
        <v>0</v>
      </c>
      <c r="E24" s="40"/>
    </row>
    <row r="25" spans="1:5" ht="39.9" customHeight="1" x14ac:dyDescent="0.45">
      <c r="A25" s="46" t="s">
        <v>65</v>
      </c>
      <c r="B25" s="4" t="s">
        <v>66</v>
      </c>
      <c r="C25" s="34"/>
      <c r="D25" s="3" t="b">
        <f>IF(C25="Multidisciplinary team including 6 or more FTEs and significant Executive Team involvement",1,IF(C25="Multidisciplinary team including 3 FTEs with some senior level ",2,IF(C25="1 FTE and/or external support with some senior level support",3)))</f>
        <v>0</v>
      </c>
      <c r="E25" s="40"/>
    </row>
    <row r="26" spans="1:5" ht="39.9" customHeight="1" x14ac:dyDescent="0.45">
      <c r="A26" s="47"/>
      <c r="B26" s="4" t="s">
        <v>68</v>
      </c>
      <c r="C26" s="34"/>
      <c r="D26" s="3" t="b">
        <f>IF(C26="No team or funding identified",0,IF(C26="Team or funding planning in progress",1,IF(C26="Team or funding identified but need releasing",2,IF(C26="Team and funding identified and available",3))))</f>
        <v>0</v>
      </c>
      <c r="E26" s="40"/>
    </row>
    <row r="27" spans="1:5" ht="39.9" customHeight="1" x14ac:dyDescent="0.45">
      <c r="A27" s="48" t="s">
        <v>70</v>
      </c>
      <c r="B27" s="4" t="s">
        <v>71</v>
      </c>
      <c r="C27" s="34"/>
      <c r="D27" s="3" t="b">
        <f>IF(C27="No evidence / framework",-1,IF(C27="Poor / limited",0,IF(C27="Partial i.e., available for part of the proposal",1,IF(C27="Moderate",2,IF(C27="Strong evidence / framework that demonstrates benefits realisation",3)))))</f>
        <v>0</v>
      </c>
      <c r="E27" s="40"/>
    </row>
    <row r="28" spans="1:5" ht="39.9" customHeight="1" x14ac:dyDescent="0.45">
      <c r="A28" s="49"/>
      <c r="B28" s="4" t="s">
        <v>73</v>
      </c>
      <c r="C28" s="34"/>
      <c r="D28" s="3" t="b">
        <f>IF(C28="Process changes are not yet understood or documented",-1,IF(C28="Poor / limited information",0,IF(C28="Processes are partially documented cannot be improved without substantial resources",1,IF(C28="Information partial but can be made available with additional resource",2,IF(C28="Processes are fully documented and understood",3)))))</f>
        <v>0</v>
      </c>
      <c r="E28" s="40"/>
    </row>
    <row r="29" spans="1:5" ht="39.9" customHeight="1" x14ac:dyDescent="0.45">
      <c r="A29" s="50"/>
      <c r="B29" s="4" t="s">
        <v>75</v>
      </c>
      <c r="C29" s="34"/>
      <c r="D29" s="3" t="b">
        <f>IF(C29="Not yet articulated",0,IF(C29="High level overview of anticipated benefits ",1,IF(C29="Baselines and tracking identified, further investigation needed to make SMART",2,IF(C29="SMART benefits are clearly understood, with tracking and reporting measures identified",3))))</f>
        <v>0</v>
      </c>
      <c r="E29" s="40"/>
    </row>
    <row r="30" spans="1:5" ht="39.9" customHeight="1" x14ac:dyDescent="0.45">
      <c r="A30" s="51" t="s">
        <v>77</v>
      </c>
      <c r="B30" s="4" t="s">
        <v>78</v>
      </c>
      <c r="C30" s="34"/>
      <c r="D30" s="3" t="b">
        <f>IF(C30="Transformational change programme, requires fundamental shift to a new state",1,IF(C30="Supports financial stability and future growth",2,IF(C30="Mandated by legislation, regulation or compliance standards",3)))</f>
        <v>0</v>
      </c>
      <c r="E30" s="40"/>
    </row>
    <row r="31" spans="1:5" ht="39.9" customHeight="1" x14ac:dyDescent="0.45">
      <c r="A31" s="52"/>
      <c r="B31" s="4" t="s">
        <v>80</v>
      </c>
      <c r="C31" s="34"/>
      <c r="D31" s="3" t="b">
        <f>IF(C31="Organisation specific with no impact/dependency to any another partner",1,IF(C31="Impact/dependency with more than one system partner",2,IF(C31="System wide impact",3)))</f>
        <v>0</v>
      </c>
      <c r="E31" s="40"/>
    </row>
    <row r="32" spans="1:5" ht="39.9" customHeight="1" x14ac:dyDescent="0.45">
      <c r="A32" s="52"/>
      <c r="B32" s="5" t="s">
        <v>82</v>
      </c>
      <c r="C32" s="35"/>
      <c r="D32" s="3" t="b">
        <f>IF(C32="Negative impact (e.g. reducing job roles, loss of skills, removal of functions)",-1,IF(C32="Limited impact (e.g. single team or department)",0,IF(C32="Moderate impact (e.g. Department-level re-skilling/skills re-alignment)",1,IF(C32="Significant impact (Multi department, multi partner organisation)",2,IF(C32="Major impact (e.g. major redesign of staff across multiple partners or the entire ICS)",3)))))</f>
        <v>0</v>
      </c>
      <c r="E32" s="40"/>
    </row>
    <row r="33" spans="1:5" ht="39.9" customHeight="1" x14ac:dyDescent="0.45">
      <c r="A33" s="48" t="s">
        <v>84</v>
      </c>
      <c r="B33" s="4" t="s">
        <v>85</v>
      </c>
      <c r="C33" s="34"/>
      <c r="D33" s="3" t="b">
        <f>IF(C33="No",0,IF(C33="Potential source identified, requires funding application",1,IF(C33="Potential source identified, requires allocation approval",2,IF(C33="Yes, existing budget",3))))</f>
        <v>0</v>
      </c>
      <c r="E33" s="41"/>
    </row>
    <row r="34" spans="1:5" ht="39.9" customHeight="1" thickBot="1" x14ac:dyDescent="0.5">
      <c r="A34" s="50"/>
      <c r="B34" s="4" t="s">
        <v>87</v>
      </c>
      <c r="C34" s="34"/>
      <c r="D34" s="3" t="b">
        <f>IF(C34="Over £25m; requires HM Treasury Business Case (Green Book - 5 Case Model)",0,IF(C34="Over £2m; System wide competitive procurement",1,IF(C34="£250k - £2m; Requires competitive procurement",2,IF(C34="£0-£250k; Must not be contentious or high risk",3))))</f>
        <v>0</v>
      </c>
      <c r="E34" s="13" t="e">
        <f>SUM(D23:D34)/(COUNT(D23:D34)*3)</f>
        <v>#DIV/0!</v>
      </c>
    </row>
    <row r="35" spans="1:5" ht="21" hidden="1" x14ac:dyDescent="0.45">
      <c r="A35" s="29" t="str">
        <f>A2</f>
        <v>Outcome Measures</v>
      </c>
      <c r="B35" s="20" t="e">
        <f>E21</f>
        <v>#DIV/0!</v>
      </c>
    </row>
    <row r="36" spans="1:5" ht="21" hidden="1" x14ac:dyDescent="0.45">
      <c r="A36" s="29" t="str">
        <f>A22</f>
        <v>Feasibility Measures</v>
      </c>
      <c r="B36" s="20" t="e">
        <f>E34</f>
        <v>#DIV/0!</v>
      </c>
    </row>
    <row r="37" spans="1:5" ht="34.799999999999997" x14ac:dyDescent="0.45">
      <c r="A37" s="29" t="s">
        <v>89</v>
      </c>
      <c r="B37" s="21" t="str">
        <f>IF(COUNTIF(D3:D21,-1)&gt;0,"Yes","No")</f>
        <v>No</v>
      </c>
      <c r="C37" s="31" t="s">
        <v>90</v>
      </c>
    </row>
  </sheetData>
  <sheetProtection algorithmName="SHA-512" hashValue="9WpWkS2XEotYNO+DUVz4TcQSs14a3k3UVe/vYdM/52A93FvA4m/pLxKn6S+9I79Z+XKDxchI/xKJboksX+Wrjg==" saltValue="ymid1PC8MuaLkyDXV1qnXg==" spinCount="100000" sheet="1" objects="1" scenarios="1" selectLockedCells="1"/>
  <mergeCells count="13">
    <mergeCell ref="A1:E1"/>
    <mergeCell ref="E23:E33"/>
    <mergeCell ref="A3:A9"/>
    <mergeCell ref="A10:A13"/>
    <mergeCell ref="A14:A16"/>
    <mergeCell ref="A17:A18"/>
    <mergeCell ref="A19:A20"/>
    <mergeCell ref="A23:A24"/>
    <mergeCell ref="A25:A26"/>
    <mergeCell ref="A27:A29"/>
    <mergeCell ref="A30:A32"/>
    <mergeCell ref="A33:A34"/>
    <mergeCell ref="E3:E20"/>
  </mergeCells>
  <conditionalFormatting sqref="B35:B36">
    <cfRule type="cellIs" dxfId="3" priority="2" operator="greaterThan">
      <formula>70%</formula>
    </cfRule>
    <cfRule type="cellIs" dxfId="2" priority="3" operator="between">
      <formula>41%</formula>
      <formula>69%</formula>
    </cfRule>
    <cfRule type="cellIs" dxfId="1" priority="4" operator="lessThanOrEqual">
      <formula>40%</formula>
    </cfRule>
  </conditionalFormatting>
  <conditionalFormatting sqref="B37">
    <cfRule type="cellIs" dxfId="0" priority="1" operator="equal">
      <formula>"Yes"</formula>
    </cfRule>
  </conditionalFormatting>
  <pageMargins left="0.17" right="0.17" top="0.27" bottom="0.26" header="0.31496062992125984" footer="0.17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8FE5AB66-08B5-4505-A5AB-B05B9FA270EC}">
          <x14:formula1>
            <xm:f>'drop downs'!$A$1:$A$5</xm:f>
          </x14:formula1>
          <xm:sqref>C3:C16 C20:C21</xm:sqref>
        </x14:dataValidation>
        <x14:dataValidation type="list" allowBlank="1" showInputMessage="1" showErrorMessage="1" xr:uid="{BF6B38B5-56B3-4F29-B5D8-8B1878007556}">
          <x14:formula1>
            <xm:f>'drop downs'!$A$8:$A$10</xm:f>
          </x14:formula1>
          <xm:sqref>C17</xm:sqref>
        </x14:dataValidation>
        <x14:dataValidation type="list" allowBlank="1" showInputMessage="1" showErrorMessage="1" xr:uid="{33F6EED3-676F-4932-949A-A780D35A4683}">
          <x14:formula1>
            <xm:f>'drop downs'!$A$12:$A$14</xm:f>
          </x14:formula1>
          <xm:sqref>C18</xm:sqref>
        </x14:dataValidation>
        <x14:dataValidation type="list" allowBlank="1" showInputMessage="1" showErrorMessage="1" xr:uid="{54C4F9DF-767D-40FA-83CF-74C98DE8AF15}">
          <x14:formula1>
            <xm:f>'drop downs'!$A$16:$A$18</xm:f>
          </x14:formula1>
          <xm:sqref>C19</xm:sqref>
        </x14:dataValidation>
        <x14:dataValidation type="list" allowBlank="1" showInputMessage="1" showErrorMessage="1" xr:uid="{6A2A3BA2-5A86-4F7E-998C-453158333D60}">
          <x14:formula1>
            <xm:f>'drop downs'!$C$1:$C$5</xm:f>
          </x14:formula1>
          <xm:sqref>C23:C24</xm:sqref>
        </x14:dataValidation>
        <x14:dataValidation type="list" allowBlank="1" showInputMessage="1" showErrorMessage="1" xr:uid="{6265F0B9-46B9-4081-A1B7-1111795366CC}">
          <x14:formula1>
            <xm:f>'drop downs'!$C$12:$C$14</xm:f>
          </x14:formula1>
          <xm:sqref>C25</xm:sqref>
        </x14:dataValidation>
        <x14:dataValidation type="list" allowBlank="1" showInputMessage="1" showErrorMessage="1" xr:uid="{7EECD851-3353-4490-B466-8EA8D1D14C6D}">
          <x14:formula1>
            <xm:f>'drop downs'!$C$7:$C$10</xm:f>
          </x14:formula1>
          <xm:sqref>C26</xm:sqref>
        </x14:dataValidation>
        <x14:dataValidation type="list" allowBlank="1" showInputMessage="1" showErrorMessage="1" xr:uid="{60F55038-8E24-488E-89FD-B907AE5A3315}">
          <x14:formula1>
            <xm:f>'drop downs'!$C$16:$C$20</xm:f>
          </x14:formula1>
          <xm:sqref>C27</xm:sqref>
        </x14:dataValidation>
        <x14:dataValidation type="list" allowBlank="1" showInputMessage="1" showErrorMessage="1" xr:uid="{B289584A-CF4D-473A-972E-E16A701F4017}">
          <x14:formula1>
            <xm:f>'drop downs'!$C$22:$C$26</xm:f>
          </x14:formula1>
          <xm:sqref>C28</xm:sqref>
        </x14:dataValidation>
        <x14:dataValidation type="list" allowBlank="1" showInputMessage="1" showErrorMessage="1" xr:uid="{3727DA4C-770B-43E8-8B48-7E2B8BA35FED}">
          <x14:formula1>
            <xm:f>'drop downs'!$C$33:$C$35</xm:f>
          </x14:formula1>
          <xm:sqref>C30</xm:sqref>
        </x14:dataValidation>
        <x14:dataValidation type="list" allowBlank="1" showInputMessage="1" showErrorMessage="1" xr:uid="{84DF5030-532C-4758-94FF-C26810CE8EBA}">
          <x14:formula1>
            <xm:f>'drop downs'!$C$28:$C$31</xm:f>
          </x14:formula1>
          <xm:sqref>C29</xm:sqref>
        </x14:dataValidation>
        <x14:dataValidation type="list" allowBlank="1" showInputMessage="1" showErrorMessage="1" xr:uid="{F0B62FCB-3082-4966-8166-DAE00CE7279F}">
          <x14:formula1>
            <xm:f>'drop downs'!$C$37:$C$39</xm:f>
          </x14:formula1>
          <xm:sqref>C31</xm:sqref>
        </x14:dataValidation>
        <x14:dataValidation type="list" allowBlank="1" showInputMessage="1" showErrorMessage="1" xr:uid="{96DE3ED0-8CE4-46E3-9AC7-3CB340E8159A}">
          <x14:formula1>
            <xm:f>'drop downs'!$C$41:$C$45</xm:f>
          </x14:formula1>
          <xm:sqref>C32</xm:sqref>
        </x14:dataValidation>
        <x14:dataValidation type="list" allowBlank="1" showInputMessage="1" showErrorMessage="1" xr:uid="{6CB309F8-90BF-4AC8-B5E0-ED88262BBB08}">
          <x14:formula1>
            <xm:f>'drop downs'!$C$53:$C$56</xm:f>
          </x14:formula1>
          <xm:sqref>C33</xm:sqref>
        </x14:dataValidation>
        <x14:dataValidation type="list" allowBlank="1" showInputMessage="1" showErrorMessage="1" xr:uid="{5BF32712-1E3B-464E-89B4-9193CA2A2F7C}">
          <x14:formula1>
            <xm:f>'drop downs'!$C$58:$C$61</xm:f>
          </x14:formula1>
          <xm:sqref>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82FBF-03DC-44D5-A7DC-94072E25D654}">
  <dimension ref="A1:F61"/>
  <sheetViews>
    <sheetView topLeftCell="A34" workbookViewId="0">
      <selection activeCell="C59" sqref="C59"/>
    </sheetView>
  </sheetViews>
  <sheetFormatPr defaultColWidth="9.109375" defaultRowHeight="17.399999999999999" x14ac:dyDescent="0.45"/>
  <cols>
    <col min="1" max="1" width="33.88671875" style="1" customWidth="1"/>
    <col min="2" max="2" width="9.109375" style="6"/>
    <col min="3" max="3" width="85.5546875" style="6" customWidth="1"/>
    <col min="4" max="16384" width="9.109375" style="6"/>
  </cols>
  <sheetData>
    <row r="1" spans="1:3" x14ac:dyDescent="0.45">
      <c r="A1" s="8" t="s">
        <v>91</v>
      </c>
      <c r="C1" s="2" t="s">
        <v>92</v>
      </c>
    </row>
    <row r="2" spans="1:3" x14ac:dyDescent="0.45">
      <c r="A2" s="8" t="s">
        <v>36</v>
      </c>
      <c r="C2" s="2" t="s">
        <v>93</v>
      </c>
    </row>
    <row r="3" spans="1:3" x14ac:dyDescent="0.45">
      <c r="A3" s="8" t="s">
        <v>30</v>
      </c>
      <c r="C3" s="2" t="s">
        <v>63</v>
      </c>
    </row>
    <row r="4" spans="1:3" x14ac:dyDescent="0.45">
      <c r="A4" s="8" t="s">
        <v>32</v>
      </c>
      <c r="C4" s="2" t="s">
        <v>94</v>
      </c>
    </row>
    <row r="5" spans="1:3" x14ac:dyDescent="0.45">
      <c r="A5" s="8" t="s">
        <v>34</v>
      </c>
      <c r="C5" s="2" t="s">
        <v>95</v>
      </c>
    </row>
    <row r="7" spans="1:3" x14ac:dyDescent="0.45">
      <c r="C7" s="6" t="s">
        <v>96</v>
      </c>
    </row>
    <row r="8" spans="1:3" x14ac:dyDescent="0.45">
      <c r="A8" s="1" t="s">
        <v>97</v>
      </c>
      <c r="C8" s="2" t="s">
        <v>69</v>
      </c>
    </row>
    <row r="9" spans="1:3" x14ac:dyDescent="0.45">
      <c r="A9" s="1" t="s">
        <v>51</v>
      </c>
      <c r="C9" s="2" t="s">
        <v>98</v>
      </c>
    </row>
    <row r="10" spans="1:3" x14ac:dyDescent="0.45">
      <c r="A10" s="1" t="s">
        <v>99</v>
      </c>
      <c r="C10" s="2" t="s">
        <v>100</v>
      </c>
    </row>
    <row r="12" spans="1:3" x14ac:dyDescent="0.45">
      <c r="A12" s="8" t="s">
        <v>101</v>
      </c>
      <c r="C12" s="2" t="s">
        <v>102</v>
      </c>
    </row>
    <row r="13" spans="1:3" x14ac:dyDescent="0.45">
      <c r="A13" s="8" t="s">
        <v>53</v>
      </c>
      <c r="C13" s="2" t="s">
        <v>67</v>
      </c>
    </row>
    <row r="14" spans="1:3" x14ac:dyDescent="0.45">
      <c r="A14" s="8" t="s">
        <v>103</v>
      </c>
      <c r="C14" s="2" t="s">
        <v>104</v>
      </c>
    </row>
    <row r="16" spans="1:3" x14ac:dyDescent="0.45">
      <c r="A16" s="8" t="s">
        <v>105</v>
      </c>
      <c r="C16" s="2" t="s">
        <v>106</v>
      </c>
    </row>
    <row r="17" spans="1:3" x14ac:dyDescent="0.45">
      <c r="A17" s="8" t="s">
        <v>56</v>
      </c>
      <c r="C17" s="2" t="s">
        <v>107</v>
      </c>
    </row>
    <row r="18" spans="1:3" x14ac:dyDescent="0.45">
      <c r="A18" s="8" t="s">
        <v>108</v>
      </c>
      <c r="C18" s="2" t="s">
        <v>109</v>
      </c>
    </row>
    <row r="19" spans="1:3" x14ac:dyDescent="0.45">
      <c r="C19" s="2" t="s">
        <v>72</v>
      </c>
    </row>
    <row r="20" spans="1:3" x14ac:dyDescent="0.45">
      <c r="C20" s="2" t="s">
        <v>110</v>
      </c>
    </row>
    <row r="22" spans="1:3" x14ac:dyDescent="0.45">
      <c r="C22" s="2" t="s">
        <v>111</v>
      </c>
    </row>
    <row r="23" spans="1:3" x14ac:dyDescent="0.45">
      <c r="C23" s="2" t="s">
        <v>74</v>
      </c>
    </row>
    <row r="24" spans="1:3" x14ac:dyDescent="0.45">
      <c r="C24" s="2" t="s">
        <v>112</v>
      </c>
    </row>
    <row r="25" spans="1:3" x14ac:dyDescent="0.45">
      <c r="A25" s="6"/>
      <c r="C25" s="2" t="s">
        <v>113</v>
      </c>
    </row>
    <row r="26" spans="1:3" x14ac:dyDescent="0.45">
      <c r="A26" s="6"/>
      <c r="C26" s="2" t="s">
        <v>114</v>
      </c>
    </row>
    <row r="27" spans="1:3" x14ac:dyDescent="0.45">
      <c r="A27" s="6"/>
    </row>
    <row r="28" spans="1:3" x14ac:dyDescent="0.45">
      <c r="A28" s="6"/>
      <c r="C28" s="2" t="s">
        <v>115</v>
      </c>
    </row>
    <row r="29" spans="1:3" x14ac:dyDescent="0.45">
      <c r="C29" s="2" t="s">
        <v>76</v>
      </c>
    </row>
    <row r="30" spans="1:3" x14ac:dyDescent="0.45">
      <c r="A30" s="6"/>
      <c r="C30" s="2" t="s">
        <v>116</v>
      </c>
    </row>
    <row r="31" spans="1:3" x14ac:dyDescent="0.45">
      <c r="A31" s="6"/>
      <c r="C31" s="2" t="s">
        <v>117</v>
      </c>
    </row>
    <row r="32" spans="1:3" x14ac:dyDescent="0.45">
      <c r="A32" s="6"/>
    </row>
    <row r="33" spans="1:6" x14ac:dyDescent="0.45">
      <c r="C33" s="2" t="s">
        <v>118</v>
      </c>
    </row>
    <row r="34" spans="1:6" x14ac:dyDescent="0.45">
      <c r="C34" s="9" t="s">
        <v>79</v>
      </c>
    </row>
    <row r="35" spans="1:6" x14ac:dyDescent="0.45">
      <c r="C35" s="2" t="s">
        <v>119</v>
      </c>
    </row>
    <row r="37" spans="1:6" x14ac:dyDescent="0.45">
      <c r="A37" s="8"/>
      <c r="C37" s="2" t="s">
        <v>120</v>
      </c>
    </row>
    <row r="38" spans="1:6" x14ac:dyDescent="0.45">
      <c r="A38" s="8"/>
      <c r="B38" s="7"/>
      <c r="C38" s="2" t="s">
        <v>121</v>
      </c>
      <c r="F38" s="2"/>
    </row>
    <row r="39" spans="1:6" x14ac:dyDescent="0.45">
      <c r="A39" s="8"/>
      <c r="B39" s="7"/>
      <c r="C39" s="2" t="s">
        <v>81</v>
      </c>
      <c r="F39" s="2"/>
    </row>
    <row r="40" spans="1:6" x14ac:dyDescent="0.45">
      <c r="A40" s="8"/>
      <c r="B40" s="7"/>
      <c r="C40" s="2"/>
      <c r="F40" s="2"/>
    </row>
    <row r="41" spans="1:6" x14ac:dyDescent="0.45">
      <c r="A41" s="8"/>
      <c r="B41" s="7"/>
      <c r="C41" s="9" t="s">
        <v>122</v>
      </c>
      <c r="F41" s="2"/>
    </row>
    <row r="42" spans="1:6" x14ac:dyDescent="0.45">
      <c r="A42" s="8"/>
      <c r="B42" s="7"/>
      <c r="C42" s="9" t="s">
        <v>83</v>
      </c>
      <c r="F42" s="2"/>
    </row>
    <row r="43" spans="1:6" x14ac:dyDescent="0.45">
      <c r="A43" s="8"/>
      <c r="B43" s="7"/>
      <c r="C43" s="9" t="s">
        <v>123</v>
      </c>
      <c r="F43" s="2"/>
    </row>
    <row r="44" spans="1:6" x14ac:dyDescent="0.45">
      <c r="A44" s="8"/>
      <c r="B44" s="7"/>
      <c r="C44" s="12" t="s">
        <v>124</v>
      </c>
      <c r="F44" s="2"/>
    </row>
    <row r="45" spans="1:6" x14ac:dyDescent="0.45">
      <c r="A45" s="8"/>
      <c r="B45" s="7"/>
      <c r="C45" s="9" t="s">
        <v>125</v>
      </c>
      <c r="F45" s="2"/>
    </row>
    <row r="46" spans="1:6" x14ac:dyDescent="0.45">
      <c r="A46" s="8"/>
      <c r="B46" s="7"/>
      <c r="C46" s="2"/>
      <c r="F46" s="2"/>
    </row>
    <row r="47" spans="1:6" x14ac:dyDescent="0.45">
      <c r="A47" s="6"/>
      <c r="C47" s="2" t="s">
        <v>126</v>
      </c>
    </row>
    <row r="48" spans="1:6" x14ac:dyDescent="0.45">
      <c r="A48" s="6"/>
      <c r="C48" s="2" t="s">
        <v>127</v>
      </c>
    </row>
    <row r="49" spans="1:3" x14ac:dyDescent="0.45">
      <c r="A49" s="6"/>
      <c r="C49" s="2" t="s">
        <v>128</v>
      </c>
    </row>
    <row r="50" spans="1:3" x14ac:dyDescent="0.45">
      <c r="A50" s="6"/>
      <c r="C50" s="2" t="s">
        <v>129</v>
      </c>
    </row>
    <row r="51" spans="1:3" x14ac:dyDescent="0.45">
      <c r="A51" s="6"/>
      <c r="C51" s="10" t="s">
        <v>130</v>
      </c>
    </row>
    <row r="52" spans="1:3" x14ac:dyDescent="0.45">
      <c r="A52" s="6"/>
      <c r="C52" s="2"/>
    </row>
    <row r="53" spans="1:3" x14ac:dyDescent="0.45">
      <c r="A53" s="6"/>
      <c r="C53" s="9" t="s">
        <v>131</v>
      </c>
    </row>
    <row r="54" spans="1:3" x14ac:dyDescent="0.45">
      <c r="A54" s="6"/>
      <c r="C54" s="9" t="s">
        <v>132</v>
      </c>
    </row>
    <row r="55" spans="1:3" x14ac:dyDescent="0.45">
      <c r="A55" s="6"/>
      <c r="C55" s="9" t="s">
        <v>86</v>
      </c>
    </row>
    <row r="56" spans="1:3" x14ac:dyDescent="0.45">
      <c r="A56" s="8"/>
      <c r="C56" s="11" t="s">
        <v>133</v>
      </c>
    </row>
    <row r="57" spans="1:3" x14ac:dyDescent="0.45">
      <c r="A57" s="8"/>
      <c r="C57" s="11"/>
    </row>
    <row r="58" spans="1:3" x14ac:dyDescent="0.45">
      <c r="A58" s="8"/>
      <c r="C58" s="9" t="s">
        <v>134</v>
      </c>
    </row>
    <row r="59" spans="1:3" x14ac:dyDescent="0.45">
      <c r="A59" s="8"/>
      <c r="C59" s="9" t="s">
        <v>135</v>
      </c>
    </row>
    <row r="60" spans="1:3" x14ac:dyDescent="0.45">
      <c r="A60" s="8"/>
      <c r="C60" s="9" t="s">
        <v>136</v>
      </c>
    </row>
    <row r="61" spans="1:3" x14ac:dyDescent="0.45">
      <c r="A61" s="8"/>
      <c r="C61" s="9" t="s">
        <v>88</v>
      </c>
    </row>
  </sheetData>
  <sheetProtection algorithmName="SHA-512" hashValue="H6Zzj3z2K5ciCAQv2uJzW7Bc8cIkKpmqQS97vp+FR9tUuNif3wadKAq047t47BXRDJtKk6ISXAfqGcD4OKmhkA==" saltValue="SDVWlcie8TFEihVwedAMz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9baafa-49ba-40f1-811a-587cb6ff0d61">
      <Terms xmlns="http://schemas.microsoft.com/office/infopath/2007/PartnerControls"/>
    </lcf76f155ced4ddcb4097134ff3c332f>
    <TaxCatchAll xmlns="fd98b1b5-df46-40d8-82f0-36dd35fd51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72C33C8C164B40AE1BA89819F57FFA" ma:contentTypeVersion="17" ma:contentTypeDescription="Create a new document." ma:contentTypeScope="" ma:versionID="6e24ee2414b3125cd42b2405b54b47f8">
  <xsd:schema xmlns:xsd="http://www.w3.org/2001/XMLSchema" xmlns:xs="http://www.w3.org/2001/XMLSchema" xmlns:p="http://schemas.microsoft.com/office/2006/metadata/properties" xmlns:ns2="219baafa-49ba-40f1-811a-587cb6ff0d61" xmlns:ns3="fd98b1b5-df46-40d8-82f0-36dd35fd51c6" targetNamespace="http://schemas.microsoft.com/office/2006/metadata/properties" ma:root="true" ma:fieldsID="c29b3323de76ae2aa0024fa7be7df656" ns2:_="" ns3:_="">
    <xsd:import namespace="219baafa-49ba-40f1-811a-587cb6ff0d61"/>
    <xsd:import namespace="fd98b1b5-df46-40d8-82f0-36dd35fd51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baafa-49ba-40f1-811a-587cb6ff0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d05545-b86c-4f8f-a142-086a5e60f7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8b1b5-df46-40d8-82f0-36dd35fd51c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2bcdae3-3e73-499b-9409-657d3561efb8}" ma:internalName="TaxCatchAll" ma:showField="CatchAllData" ma:web="fd98b1b5-df46-40d8-82f0-36dd35fd51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F2E11-ED70-4823-9DB1-8AA5DDA60E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9D13F-7569-4ADC-B52A-D137F1401F52}">
  <ds:schemaRefs>
    <ds:schemaRef ds:uri="http://schemas.microsoft.com/office/2006/metadata/properties"/>
    <ds:schemaRef ds:uri="http://www.w3.org/XML/1998/namespace"/>
    <ds:schemaRef ds:uri="http://purl.org/dc/dcmitype/"/>
    <ds:schemaRef ds:uri="219baafa-49ba-40f1-811a-587cb6ff0d61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d98b1b5-df46-40d8-82f0-36dd35fd51c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1FF4883-A589-4645-B85A-234ACC6B2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baafa-49ba-40f1-811a-587cb6ff0d61"/>
    <ds:schemaRef ds:uri="fd98b1b5-df46-40d8-82f0-36dd35fd5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Assessment </vt:lpstr>
      <vt:lpstr>drop downs</vt:lpstr>
      <vt:lpstr>'Assessment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2024-08-14T09:37:53Z</dcterms:created>
  <dcterms:modified xsi:type="dcterms:W3CDTF">2026-02-04T10:39:41Z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0x010100C372C33C8C164B40AE1BA89819F57FFA</vt:lpwstr>
  </property>
</Properties>
</file>